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9032" windowHeight="11256" activeTab="2"/>
  </bookViews>
  <sheets>
    <sheet name="Today" sheetId="1" r:id="rId1"/>
    <sheet name="Rolling_Chla" sheetId="2" r:id="rId2"/>
    <sheet name="Rolling_Secchi" sheetId="3" r:id="rId3"/>
  </sheets>
  <calcPr calcId="145621"/>
</workbook>
</file>

<file path=xl/calcChain.xml><?xml version="1.0" encoding="utf-8"?>
<calcChain xmlns="http://schemas.openxmlformats.org/spreadsheetml/2006/main">
  <c r="I10" i="3" l="1"/>
  <c r="I5" i="3"/>
  <c r="I4" i="3"/>
  <c r="I31" i="3" l="1"/>
  <c r="I32" i="3"/>
  <c r="K32" i="3" s="1"/>
  <c r="K31" i="3"/>
  <c r="I30" i="3"/>
  <c r="K30" i="3" s="1"/>
  <c r="I29" i="3"/>
  <c r="K29" i="3" s="1"/>
  <c r="I28" i="3"/>
  <c r="K28" i="3" s="1"/>
  <c r="I27" i="3"/>
  <c r="K27" i="3" s="1"/>
  <c r="I26" i="3"/>
  <c r="K26" i="3" s="1"/>
  <c r="I25" i="3"/>
  <c r="K25" i="3" s="1"/>
  <c r="I24" i="3"/>
  <c r="I23" i="3"/>
  <c r="K23" i="3" s="1"/>
  <c r="I22" i="3"/>
  <c r="K22" i="3" s="1"/>
  <c r="I21" i="3"/>
  <c r="K21" i="3" s="1"/>
  <c r="I20" i="3"/>
  <c r="K20" i="3" s="1"/>
  <c r="I19" i="3"/>
  <c r="K19" i="3" s="1"/>
  <c r="I18" i="3"/>
  <c r="K18" i="3" s="1"/>
  <c r="I17" i="3"/>
  <c r="K17" i="3" s="1"/>
  <c r="I16" i="3"/>
  <c r="K16" i="3" s="1"/>
  <c r="I15" i="3"/>
  <c r="K15" i="3" s="1"/>
  <c r="I14" i="3"/>
  <c r="K14" i="3" s="1"/>
  <c r="I13" i="3"/>
  <c r="K13" i="3" s="1"/>
  <c r="I12" i="3"/>
  <c r="K12" i="3" s="1"/>
  <c r="I11" i="3"/>
  <c r="K10" i="3"/>
  <c r="I9" i="3"/>
  <c r="K9" i="3" s="1"/>
  <c r="I8" i="3"/>
  <c r="K8" i="3" s="1"/>
  <c r="I7" i="3"/>
  <c r="K7" i="3" s="1"/>
  <c r="I6" i="3"/>
  <c r="K6" i="3" s="1"/>
  <c r="K5" i="3"/>
  <c r="K4" i="3"/>
  <c r="I3" i="3"/>
  <c r="K3" i="3" s="1"/>
  <c r="K24" i="3"/>
  <c r="K11" i="3"/>
  <c r="I20" i="2"/>
  <c r="K20" i="2" s="1"/>
  <c r="I9" i="2"/>
  <c r="K9" i="2" s="1"/>
  <c r="I7" i="2"/>
  <c r="K7" i="2" s="1"/>
  <c r="I22" i="2"/>
  <c r="K22" i="2" s="1"/>
  <c r="I16" i="2"/>
  <c r="K16" i="2" s="1"/>
  <c r="I4" i="2"/>
  <c r="K4" i="2" s="1"/>
  <c r="I21" i="2"/>
  <c r="K21" i="2" s="1"/>
  <c r="I19" i="2"/>
  <c r="K19" i="2" s="1"/>
  <c r="I18" i="2"/>
  <c r="K18" i="2" s="1"/>
  <c r="I17" i="2"/>
  <c r="K17" i="2" s="1"/>
  <c r="I15" i="2"/>
  <c r="K15" i="2" s="1"/>
  <c r="I14" i="2"/>
  <c r="K14" i="2" s="1"/>
  <c r="I13" i="2"/>
  <c r="K13" i="2" s="1"/>
  <c r="I12" i="2"/>
  <c r="K12" i="2" s="1"/>
  <c r="I11" i="2"/>
  <c r="K11" i="2" s="1"/>
  <c r="I10" i="2"/>
  <c r="K10" i="2" s="1"/>
  <c r="I8" i="2"/>
  <c r="K8" i="2" s="1"/>
  <c r="I6" i="2"/>
  <c r="K6" i="2" s="1"/>
  <c r="I5" i="2"/>
  <c r="K5" i="2" s="1"/>
  <c r="I3" i="2"/>
  <c r="K3" i="2" s="1"/>
  <c r="D25" i="1" l="1"/>
  <c r="D24" i="1"/>
  <c r="F25" i="1" l="1"/>
  <c r="F24" i="1"/>
  <c r="D22" i="1"/>
  <c r="F22" i="1" s="1"/>
  <c r="D21" i="1"/>
  <c r="F21" i="1" s="1"/>
  <c r="A17" i="1" l="1"/>
</calcChain>
</file>

<file path=xl/sharedStrings.xml><?xml version="1.0" encoding="utf-8"?>
<sst xmlns="http://schemas.openxmlformats.org/spreadsheetml/2006/main" count="148" uniqueCount="65">
  <si>
    <t>TP</t>
  </si>
  <si>
    <t>TN</t>
  </si>
  <si>
    <t>Chla</t>
  </si>
  <si>
    <t>Secchi depth</t>
  </si>
  <si>
    <t>NO3</t>
  </si>
  <si>
    <t>ug TP/L</t>
  </si>
  <si>
    <t>ug TN/L</t>
  </si>
  <si>
    <t>Exceedence Counter</t>
  </si>
  <si>
    <r>
      <t xml:space="preserve">Year </t>
    </r>
    <r>
      <rPr>
        <b/>
        <sz val="11"/>
        <color theme="9" tint="-0.249977111117893"/>
        <rFont val="Calibri"/>
        <family val="2"/>
        <scheme val="minor"/>
      </rPr>
      <t>(tan is last 10 years)</t>
    </r>
  </si>
  <si>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exceedences within the timeframe shown would be in compliance. </t>
    </r>
  </si>
  <si>
    <t>Exceedence?</t>
  </si>
  <si>
    <t xml:space="preserve">Chla </t>
  </si>
  <si>
    <t>Secchi</t>
  </si>
  <si>
    <t xml:space="preserve">Depth integrated annual averages, from Midlake Deep. </t>
  </si>
  <si>
    <t xml:space="preserve">Allowable Exceedence, based on NO MORE THAN 1 in 3, on average, last 10 years of data. </t>
  </si>
  <si>
    <t>µg/L</t>
  </si>
  <si>
    <t>m</t>
  </si>
  <si>
    <t>Candidate Criteria</t>
  </si>
  <si>
    <t>secchi depth (m)</t>
  </si>
  <si>
    <r>
      <t>µg Chl</t>
    </r>
    <r>
      <rPr>
        <i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/L</t>
    </r>
  </si>
  <si>
    <t>Units</t>
  </si>
  <si>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exceedences would be too many and cause non-compliance</t>
    </r>
  </si>
  <si>
    <t>INPUT BOXES</t>
  </si>
  <si>
    <r>
      <t>Avg Annual Chl</t>
    </r>
    <r>
      <rPr>
        <b/>
        <i/>
        <sz val="10"/>
        <color theme="1"/>
        <rFont val="Arial"/>
        <family val="2"/>
      </rPr>
      <t xml:space="preserve"> a</t>
    </r>
    <r>
      <rPr>
        <b/>
        <sz val="10"/>
        <color theme="1"/>
        <rFont val="Arial"/>
        <family val="2"/>
      </rPr>
      <t xml:space="preserve"> (µg/L)</t>
    </r>
  </si>
  <si>
    <t>Water Year</t>
  </si>
  <si>
    <t>Year Range</t>
  </si>
  <si>
    <t>1985-1994</t>
  </si>
  <si>
    <t>1986-1995</t>
  </si>
  <si>
    <t>1987-1996</t>
  </si>
  <si>
    <t>1988-1997</t>
  </si>
  <si>
    <t>1989-1998</t>
  </si>
  <si>
    <t>1990-1999</t>
  </si>
  <si>
    <t>1991-2000</t>
  </si>
  <si>
    <t>1992-2001</t>
  </si>
  <si>
    <t>1993-2002</t>
  </si>
  <si>
    <t>1994-2003</t>
  </si>
  <si>
    <t>1995-2004</t>
  </si>
  <si>
    <t>1996-2005</t>
  </si>
  <si>
    <t>1997-2006</t>
  </si>
  <si>
    <t>1998-2007</t>
  </si>
  <si>
    <t>1999-2008</t>
  </si>
  <si>
    <t>2000-2009</t>
  </si>
  <si>
    <t>2001-2010</t>
  </si>
  <si>
    <t>2002-2011</t>
  </si>
  <si>
    <t>2003-2012</t>
  </si>
  <si>
    <t>2004-2013</t>
  </si>
  <si>
    <t>Avg Annual Secchi Depth (m)</t>
  </si>
  <si>
    <t>ug Chla/L</t>
  </si>
  <si>
    <t>1975-1984</t>
  </si>
  <si>
    <t>1976-1985</t>
  </si>
  <si>
    <t>1977-1986</t>
  </si>
  <si>
    <t>1978-1987</t>
  </si>
  <si>
    <t>1979-1988</t>
  </si>
  <si>
    <t>1980-1989</t>
  </si>
  <si>
    <t>1981-1990</t>
  </si>
  <si>
    <t>1982-1991</t>
  </si>
  <si>
    <t>1983-1992</t>
  </si>
  <si>
    <t>1984-1993</t>
  </si>
  <si>
    <t>Candidate Criterion</t>
  </si>
  <si>
    <t>What criterion would be in compliance during any given 10 year period (sequential), 1985-2013?</t>
  </si>
  <si>
    <t>These data answer:</t>
  </si>
  <si>
    <t>What secchi criterion would be in compliance during any given 10 year period (sequential), 1975-2013?</t>
  </si>
  <si>
    <t>Set just below exceedence (in 0.1 ug/l increments)</t>
  </si>
  <si>
    <t>Set just below exceedence (in 0.5 m increments)</t>
  </si>
  <si>
    <t>Note: Federal recommendations for these lake .criteria are: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</si>
</sst>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Geneva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164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2" borderId="0" xfId="0" applyFont="1" applyFill="1" applyAlignment="1"/>
    <xf numFmtId="0" fontId="1" fillId="2" borderId="1" xfId="0" applyFont="1" applyFill="1" applyBorder="1" applyAlignment="1"/>
    <xf numFmtId="164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10" xfId="0" applyFont="1" applyBorder="1"/>
    <xf numFmtId="164" fontId="1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1" fillId="0" borderId="11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/>
    <xf numFmtId="0" fontId="0" fillId="0" borderId="0" xfId="0"/>
    <xf numFmtId="0" fontId="7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2" xfId="0" applyBorder="1"/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0" borderId="0" xfId="0"/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12" xfId="0" applyBorder="1"/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0" fontId="7" fillId="0" borderId="0" xfId="0" applyFont="1"/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A25" sqref="A25"/>
    </sheetView>
  </sheetViews>
  <sheetFormatPr defaultRowHeight="14.4"/>
  <cols>
    <col min="1" max="1" width="21.109375" customWidth="1"/>
    <col min="4" max="4" width="17.77734375" customWidth="1"/>
    <col min="6" max="6" width="11.77734375" customWidth="1"/>
  </cols>
  <sheetData>
    <row r="1" spans="1:6" ht="15" thickBot="1">
      <c r="A1" s="24"/>
      <c r="B1" s="25" t="s">
        <v>13</v>
      </c>
      <c r="C1" s="24"/>
      <c r="D1" s="24"/>
      <c r="E1" s="24"/>
      <c r="F1" s="24"/>
    </row>
    <row r="2" spans="1:6" ht="15" thickTop="1">
      <c r="A2" s="3" t="s">
        <v>8</v>
      </c>
      <c r="B2" s="3" t="s">
        <v>0</v>
      </c>
      <c r="C2" s="3" t="s">
        <v>1</v>
      </c>
      <c r="D2" s="3" t="s">
        <v>4</v>
      </c>
      <c r="E2" s="3" t="s">
        <v>2</v>
      </c>
      <c r="F2" s="3" t="s">
        <v>3</v>
      </c>
    </row>
    <row r="3" spans="1:6">
      <c r="A3" s="6">
        <v>2002</v>
      </c>
      <c r="B3" s="10">
        <v>6</v>
      </c>
      <c r="C3" s="11">
        <v>111</v>
      </c>
      <c r="D3" s="10"/>
      <c r="E3" s="12">
        <v>0.78</v>
      </c>
      <c r="F3" s="10"/>
    </row>
    <row r="4" spans="1:6">
      <c r="A4" s="6">
        <v>2003</v>
      </c>
      <c r="B4" s="10">
        <v>5</v>
      </c>
      <c r="C4" s="11">
        <v>100</v>
      </c>
      <c r="D4" s="10"/>
      <c r="E4" s="12">
        <v>0.82</v>
      </c>
      <c r="F4" s="10"/>
    </row>
    <row r="5" spans="1:6">
      <c r="A5" s="7">
        <v>2004</v>
      </c>
      <c r="B5" s="13">
        <v>6.2</v>
      </c>
      <c r="C5" s="13">
        <v>116</v>
      </c>
      <c r="D5" s="13"/>
      <c r="E5" s="13">
        <v>0.68</v>
      </c>
      <c r="F5" s="13">
        <v>12.2</v>
      </c>
    </row>
    <row r="6" spans="1:6">
      <c r="A6" s="7">
        <v>2005</v>
      </c>
      <c r="B6" s="13">
        <v>5.2</v>
      </c>
      <c r="C6" s="13">
        <v>102</v>
      </c>
      <c r="D6" s="13"/>
      <c r="E6" s="13">
        <v>0.78</v>
      </c>
      <c r="F6" s="13">
        <v>12.2</v>
      </c>
    </row>
    <row r="7" spans="1:6">
      <c r="A7" s="7">
        <v>2006</v>
      </c>
      <c r="B7" s="13">
        <v>5.5</v>
      </c>
      <c r="C7" s="13">
        <v>111</v>
      </c>
      <c r="D7" s="13"/>
      <c r="E7" s="13">
        <v>0.88</v>
      </c>
      <c r="F7" s="13">
        <v>10.9</v>
      </c>
    </row>
    <row r="8" spans="1:6">
      <c r="A8" s="7">
        <v>2007</v>
      </c>
      <c r="B8" s="13">
        <v>5.3</v>
      </c>
      <c r="C8" s="13">
        <v>110</v>
      </c>
      <c r="D8" s="13"/>
      <c r="E8" s="13">
        <v>0.8</v>
      </c>
      <c r="F8" s="13">
        <v>11.5</v>
      </c>
    </row>
    <row r="9" spans="1:6">
      <c r="A9" s="7">
        <v>2008</v>
      </c>
      <c r="B9" s="13">
        <v>5.2</v>
      </c>
      <c r="C9" s="13">
        <v>110</v>
      </c>
      <c r="D9" s="13"/>
      <c r="E9" s="13">
        <v>0.84</v>
      </c>
      <c r="F9" s="13">
        <v>11.5</v>
      </c>
    </row>
    <row r="10" spans="1:6">
      <c r="A10" s="7">
        <v>2009</v>
      </c>
      <c r="B10" s="13">
        <v>5.2</v>
      </c>
      <c r="C10" s="13">
        <v>120</v>
      </c>
      <c r="D10" s="13"/>
      <c r="E10" s="13">
        <v>1.07</v>
      </c>
      <c r="F10" s="13">
        <v>10.4</v>
      </c>
    </row>
    <row r="11" spans="1:6">
      <c r="A11" s="7">
        <v>2010</v>
      </c>
      <c r="B11" s="13">
        <v>5.6</v>
      </c>
      <c r="C11" s="13">
        <v>126</v>
      </c>
      <c r="D11" s="13"/>
      <c r="E11" s="13">
        <v>0.93</v>
      </c>
      <c r="F11" s="13">
        <v>11.3</v>
      </c>
    </row>
    <row r="12" spans="1:6">
      <c r="A12" s="7">
        <v>2011</v>
      </c>
      <c r="B12" s="13">
        <v>4.5</v>
      </c>
      <c r="C12" s="13">
        <v>125</v>
      </c>
      <c r="D12" s="13"/>
      <c r="E12" s="13">
        <v>0.81</v>
      </c>
      <c r="F12" s="13">
        <v>11.1</v>
      </c>
    </row>
    <row r="13" spans="1:6">
      <c r="A13" s="7">
        <v>2012</v>
      </c>
      <c r="B13" s="13">
        <v>5</v>
      </c>
      <c r="C13" s="13">
        <v>116</v>
      </c>
      <c r="D13" s="13"/>
      <c r="E13" s="13">
        <v>0.92</v>
      </c>
      <c r="F13" s="13">
        <v>10.6</v>
      </c>
    </row>
    <row r="14" spans="1:6">
      <c r="A14" s="8">
        <v>2013</v>
      </c>
      <c r="B14" s="14">
        <v>5.0999999999999996</v>
      </c>
      <c r="C14" s="14">
        <v>118</v>
      </c>
      <c r="D14" s="14"/>
      <c r="E14" s="14">
        <v>1.1000000000000001</v>
      </c>
      <c r="F14" s="14">
        <v>10.9</v>
      </c>
    </row>
    <row r="15" spans="1:6">
      <c r="A15" s="1"/>
    </row>
    <row r="16" spans="1:6">
      <c r="A16" s="1"/>
      <c r="B16" s="2" t="s">
        <v>14</v>
      </c>
      <c r="C16" s="2"/>
      <c r="D16" s="2"/>
      <c r="E16" s="2"/>
      <c r="F16" s="2"/>
    </row>
    <row r="17" spans="1:6">
      <c r="A17" s="1">
        <f>1/3*10</f>
        <v>3.333333333333333</v>
      </c>
      <c r="B17" t="s">
        <v>9</v>
      </c>
    </row>
    <row r="18" spans="1:6">
      <c r="A18" s="1"/>
      <c r="B18" t="s">
        <v>21</v>
      </c>
    </row>
    <row r="19" spans="1:6">
      <c r="A19" s="27" t="s">
        <v>22</v>
      </c>
    </row>
    <row r="20" spans="1:6" ht="15" thickBot="1">
      <c r="A20" s="26" t="s">
        <v>17</v>
      </c>
      <c r="B20" s="31" t="s">
        <v>20</v>
      </c>
      <c r="D20" s="4" t="s">
        <v>7</v>
      </c>
      <c r="F20" s="2" t="s">
        <v>10</v>
      </c>
    </row>
    <row r="21" spans="1:6" ht="24" customHeight="1" thickBot="1">
      <c r="A21" s="28">
        <v>5</v>
      </c>
      <c r="B21" s="88" t="s">
        <v>5</v>
      </c>
      <c r="D21" s="9">
        <f>COUNTIF(B5:B14,"&gt;"&amp;A21)</f>
        <v>8</v>
      </c>
      <c r="F21" s="5" t="str">
        <f>IF(D21&gt;3.3,"Exceedence","No")</f>
        <v>Exceedence</v>
      </c>
    </row>
    <row r="22" spans="1:6" ht="25.8" customHeight="1" thickBot="1">
      <c r="A22" s="28">
        <v>95</v>
      </c>
      <c r="B22" s="88" t="s">
        <v>6</v>
      </c>
      <c r="D22" s="9">
        <f>COUNTIF(C5:C14,"&gt;" &amp;A22)</f>
        <v>10</v>
      </c>
      <c r="F22" s="5" t="str">
        <f t="shared" ref="F22:F25" si="0">IF(D22&gt;3.3,"Exceedence","No")</f>
        <v>Exceedence</v>
      </c>
    </row>
    <row r="23" spans="1:6" ht="15" thickBot="1">
      <c r="A23" s="29"/>
      <c r="B23" s="88"/>
      <c r="D23" s="1"/>
      <c r="F23" s="5"/>
    </row>
    <row r="24" spans="1:6" ht="27" customHeight="1" thickBot="1">
      <c r="A24" s="30">
        <v>1</v>
      </c>
      <c r="B24" s="88" t="s">
        <v>19</v>
      </c>
      <c r="D24" s="9">
        <f>COUNTIF(E5:E14,"&gt;"&amp;A24)</f>
        <v>2</v>
      </c>
      <c r="F24" s="5" t="str">
        <f t="shared" si="0"/>
        <v>No</v>
      </c>
    </row>
    <row r="25" spans="1:6" ht="29.4" customHeight="1" thickBot="1">
      <c r="A25" s="28">
        <v>10.4</v>
      </c>
      <c r="B25" s="88" t="s">
        <v>18</v>
      </c>
      <c r="D25" s="9">
        <f>COUNTIF(F5:F14,"&lt;"&amp;A25)</f>
        <v>0</v>
      </c>
      <c r="F25" s="5" t="str">
        <f t="shared" si="0"/>
        <v>No</v>
      </c>
    </row>
    <row r="26" spans="1:6">
      <c r="A26" s="1"/>
    </row>
    <row r="27" spans="1:6">
      <c r="A27" s="15" t="s">
        <v>64</v>
      </c>
      <c r="B27" s="16"/>
      <c r="C27" s="16"/>
      <c r="D27" s="17"/>
    </row>
    <row r="28" spans="1:6">
      <c r="A28" s="18"/>
      <c r="B28" s="19" t="s">
        <v>0</v>
      </c>
      <c r="C28" s="19">
        <v>8.75</v>
      </c>
      <c r="D28" s="20" t="s">
        <v>15</v>
      </c>
    </row>
    <row r="29" spans="1:6">
      <c r="A29" s="18"/>
      <c r="B29" s="19" t="s">
        <v>1</v>
      </c>
      <c r="C29" s="19">
        <v>100</v>
      </c>
      <c r="D29" s="20" t="s">
        <v>15</v>
      </c>
    </row>
    <row r="30" spans="1:6">
      <c r="A30" s="18"/>
      <c r="B30" s="19" t="s">
        <v>11</v>
      </c>
      <c r="C30" s="19">
        <v>1.9</v>
      </c>
      <c r="D30" s="20" t="s">
        <v>15</v>
      </c>
    </row>
    <row r="31" spans="1:6">
      <c r="A31" s="21"/>
      <c r="B31" s="22" t="s">
        <v>12</v>
      </c>
      <c r="C31" s="22">
        <v>4.5</v>
      </c>
      <c r="D31" s="23" t="s">
        <v>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B1" workbookViewId="0">
      <selection activeCell="M6" sqref="M6"/>
    </sheetView>
  </sheetViews>
  <sheetFormatPr defaultRowHeight="14.4"/>
  <cols>
    <col min="1" max="1" width="15.33203125" style="32" customWidth="1"/>
    <col min="2" max="2" width="22.109375" customWidth="1"/>
    <col min="5" max="5" width="11.6640625" customWidth="1"/>
    <col min="6" max="6" width="18.33203125" customWidth="1"/>
    <col min="8" max="8" width="2.44140625" customWidth="1"/>
    <col min="9" max="9" width="18.109375" customWidth="1"/>
    <col min="10" max="10" width="4" customWidth="1"/>
    <col min="11" max="11" width="11.109375" customWidth="1"/>
  </cols>
  <sheetData>
    <row r="1" spans="1:11" ht="21.6" customHeight="1">
      <c r="A1" s="43" t="s">
        <v>24</v>
      </c>
      <c r="B1" s="34" t="s">
        <v>23</v>
      </c>
      <c r="F1" t="s">
        <v>62</v>
      </c>
    </row>
    <row r="2" spans="1:11" ht="15" thickBot="1">
      <c r="A2" s="48">
        <v>1975</v>
      </c>
      <c r="B2" s="35">
        <v>1.07</v>
      </c>
      <c r="E2" s="57" t="s">
        <v>25</v>
      </c>
      <c r="F2" s="58" t="s">
        <v>58</v>
      </c>
      <c r="G2" s="57" t="s">
        <v>20</v>
      </c>
      <c r="H2" s="45"/>
      <c r="I2" s="31" t="s">
        <v>7</v>
      </c>
      <c r="J2" s="45"/>
      <c r="K2" s="31" t="s">
        <v>10</v>
      </c>
    </row>
    <row r="3" spans="1:11" ht="15" thickBot="1">
      <c r="A3" s="48">
        <v>1976</v>
      </c>
      <c r="B3" s="37"/>
      <c r="E3" s="51" t="s">
        <v>26</v>
      </c>
      <c r="F3" s="55">
        <v>1.1000000000000001</v>
      </c>
      <c r="G3" s="32" t="s">
        <v>47</v>
      </c>
      <c r="H3" s="32"/>
      <c r="I3" s="56">
        <f>COUNTIF(B12:B21,"&gt;"&amp;F3)</f>
        <v>3</v>
      </c>
      <c r="J3" s="32"/>
      <c r="K3" s="41" t="str">
        <f>IF(I3&gt;3.3,"Exceedence","No")</f>
        <v>No</v>
      </c>
    </row>
    <row r="4" spans="1:11" ht="15" thickBot="1">
      <c r="A4" s="48">
        <v>1977</v>
      </c>
      <c r="B4" s="37"/>
      <c r="E4" s="51" t="s">
        <v>27</v>
      </c>
      <c r="F4" s="28">
        <v>1.1000000000000001</v>
      </c>
      <c r="G4" s="63" t="s">
        <v>47</v>
      </c>
      <c r="H4" s="42"/>
      <c r="I4" s="9">
        <f>COUNTIF(B13:B22,"&gt;"&amp;F4)</f>
        <v>2</v>
      </c>
      <c r="J4" s="42"/>
      <c r="K4" s="47" t="str">
        <f t="shared" ref="K4:K22" si="0">IF(I4&gt;3.3,"Exceedence","No")</f>
        <v>No</v>
      </c>
    </row>
    <row r="5" spans="1:11" ht="15" thickBot="1">
      <c r="A5" s="46">
        <v>1978</v>
      </c>
      <c r="B5" s="38"/>
      <c r="E5" s="50" t="s">
        <v>28</v>
      </c>
      <c r="F5" s="28">
        <v>0.9</v>
      </c>
      <c r="G5" s="63" t="s">
        <v>47</v>
      </c>
      <c r="H5" s="42"/>
      <c r="I5" s="9">
        <f t="shared" ref="I5:I21" si="1">COUNTIF(B14:B23,"&gt;"&amp;F5)</f>
        <v>3</v>
      </c>
      <c r="J5" s="42"/>
      <c r="K5" s="47" t="str">
        <f t="shared" si="0"/>
        <v>No</v>
      </c>
    </row>
    <row r="6" spans="1:11" ht="15" thickBot="1">
      <c r="A6" s="46">
        <v>1979</v>
      </c>
      <c r="B6" s="38"/>
      <c r="E6" s="50" t="s">
        <v>29</v>
      </c>
      <c r="F6" s="28">
        <v>0.9</v>
      </c>
      <c r="G6" s="63" t="s">
        <v>47</v>
      </c>
      <c r="H6" s="42"/>
      <c r="I6" s="9">
        <f t="shared" si="1"/>
        <v>3</v>
      </c>
      <c r="J6" s="42"/>
      <c r="K6" s="47" t="str">
        <f t="shared" si="0"/>
        <v>No</v>
      </c>
    </row>
    <row r="7" spans="1:11" ht="15" thickBot="1">
      <c r="A7" s="46">
        <v>1980</v>
      </c>
      <c r="B7" s="38"/>
      <c r="E7" s="50" t="s">
        <v>30</v>
      </c>
      <c r="F7" s="28">
        <v>0.9</v>
      </c>
      <c r="G7" s="63" t="s">
        <v>47</v>
      </c>
      <c r="H7" s="42"/>
      <c r="I7" s="9">
        <f>COUNTIF(B16:B25,"&gt;"&amp;F7)</f>
        <v>2</v>
      </c>
      <c r="J7" s="42"/>
      <c r="K7" s="47" t="str">
        <f t="shared" si="0"/>
        <v>No</v>
      </c>
    </row>
    <row r="8" spans="1:11" ht="15" thickBot="1">
      <c r="A8" s="46">
        <v>1981</v>
      </c>
      <c r="B8" s="38"/>
      <c r="E8" s="50" t="s">
        <v>31</v>
      </c>
      <c r="F8" s="28">
        <v>0.9</v>
      </c>
      <c r="G8" s="63" t="s">
        <v>47</v>
      </c>
      <c r="H8" s="42"/>
      <c r="I8" s="9">
        <f t="shared" si="1"/>
        <v>2</v>
      </c>
      <c r="J8" s="42"/>
      <c r="K8" s="47" t="str">
        <f t="shared" si="0"/>
        <v>No</v>
      </c>
    </row>
    <row r="9" spans="1:11" ht="15" thickBot="1">
      <c r="A9" s="46">
        <v>1982</v>
      </c>
      <c r="B9" s="38"/>
      <c r="E9" s="50" t="s">
        <v>32</v>
      </c>
      <c r="F9" s="28">
        <v>0.9</v>
      </c>
      <c r="G9" s="63" t="s">
        <v>47</v>
      </c>
      <c r="H9" s="42"/>
      <c r="I9" s="9">
        <f>COUNTIF(B18:B27,"&gt;"&amp;F9)</f>
        <v>3</v>
      </c>
      <c r="J9" s="42"/>
      <c r="K9" s="47" t="str">
        <f t="shared" si="0"/>
        <v>No</v>
      </c>
    </row>
    <row r="10" spans="1:11" ht="15" thickBot="1">
      <c r="A10" s="46">
        <v>1983</v>
      </c>
      <c r="B10" s="38"/>
      <c r="E10" s="50" t="s">
        <v>33</v>
      </c>
      <c r="F10" s="28">
        <v>0.9</v>
      </c>
      <c r="G10" s="63" t="s">
        <v>47</v>
      </c>
      <c r="H10" s="42"/>
      <c r="I10" s="9">
        <f t="shared" si="1"/>
        <v>2</v>
      </c>
      <c r="J10" s="42"/>
      <c r="K10" s="47" t="str">
        <f t="shared" si="0"/>
        <v>No</v>
      </c>
    </row>
    <row r="11" spans="1:11" ht="15" thickBot="1">
      <c r="A11" s="46">
        <v>1984</v>
      </c>
      <c r="B11" s="38"/>
      <c r="E11" s="50" t="s">
        <v>34</v>
      </c>
      <c r="F11" s="28">
        <v>0.9</v>
      </c>
      <c r="G11" s="63" t="s">
        <v>47</v>
      </c>
      <c r="H11" s="42"/>
      <c r="I11" s="9">
        <f t="shared" si="1"/>
        <v>2</v>
      </c>
      <c r="J11" s="42"/>
      <c r="K11" s="47" t="str">
        <f t="shared" si="0"/>
        <v>No</v>
      </c>
    </row>
    <row r="12" spans="1:11" ht="15" thickBot="1">
      <c r="A12" s="46">
        <v>1985</v>
      </c>
      <c r="B12" s="33">
        <v>1.25</v>
      </c>
      <c r="E12" s="50" t="s">
        <v>35</v>
      </c>
      <c r="F12" s="28">
        <v>0.9</v>
      </c>
      <c r="G12" s="63" t="s">
        <v>47</v>
      </c>
      <c r="H12" s="42"/>
      <c r="I12" s="9">
        <f t="shared" si="1"/>
        <v>2</v>
      </c>
      <c r="J12" s="42"/>
      <c r="K12" s="47" t="str">
        <f t="shared" si="0"/>
        <v>No</v>
      </c>
    </row>
    <row r="13" spans="1:11" ht="15" thickBot="1">
      <c r="A13" s="46">
        <v>1986</v>
      </c>
      <c r="B13" s="33">
        <v>1.02</v>
      </c>
      <c r="E13" s="50" t="s">
        <v>36</v>
      </c>
      <c r="F13" s="28">
        <v>0.9</v>
      </c>
      <c r="G13" s="63" t="s">
        <v>47</v>
      </c>
      <c r="H13" s="42"/>
      <c r="I13" s="9">
        <f t="shared" si="1"/>
        <v>2</v>
      </c>
      <c r="J13" s="42"/>
      <c r="K13" s="47" t="str">
        <f t="shared" si="0"/>
        <v>No</v>
      </c>
    </row>
    <row r="14" spans="1:11" ht="15" thickBot="1">
      <c r="A14" s="46">
        <v>1987</v>
      </c>
      <c r="B14" s="33">
        <v>0.78</v>
      </c>
      <c r="E14" s="50" t="s">
        <v>37</v>
      </c>
      <c r="F14" s="28">
        <v>0.9</v>
      </c>
      <c r="G14" s="63" t="s">
        <v>47</v>
      </c>
      <c r="H14" s="42"/>
      <c r="I14" s="9">
        <f t="shared" si="1"/>
        <v>2</v>
      </c>
      <c r="J14" s="42"/>
      <c r="K14" s="47" t="str">
        <f t="shared" si="0"/>
        <v>No</v>
      </c>
    </row>
    <row r="15" spans="1:11" ht="15" thickBot="1">
      <c r="A15" s="46">
        <v>1988</v>
      </c>
      <c r="B15" s="33">
        <v>1.45</v>
      </c>
      <c r="E15" s="50" t="s">
        <v>38</v>
      </c>
      <c r="F15" s="28">
        <v>0.9</v>
      </c>
      <c r="G15" s="63" t="s">
        <v>47</v>
      </c>
      <c r="H15" s="42"/>
      <c r="I15" s="9">
        <f t="shared" si="1"/>
        <v>2</v>
      </c>
      <c r="J15" s="42"/>
      <c r="K15" s="47" t="str">
        <f t="shared" si="0"/>
        <v>No</v>
      </c>
    </row>
    <row r="16" spans="1:11" ht="15" thickBot="1">
      <c r="A16" s="46">
        <v>1989</v>
      </c>
      <c r="B16" s="33">
        <v>1.23</v>
      </c>
      <c r="E16" s="50" t="s">
        <v>39</v>
      </c>
      <c r="F16" s="28">
        <v>0.9</v>
      </c>
      <c r="G16" s="63" t="s">
        <v>47</v>
      </c>
      <c r="H16" s="42"/>
      <c r="I16" s="9">
        <f>COUNTIF(B25:B34,"&gt;"&amp;F16)</f>
        <v>2</v>
      </c>
      <c r="J16" s="42"/>
      <c r="K16" s="47" t="str">
        <f t="shared" si="0"/>
        <v>No</v>
      </c>
    </row>
    <row r="17" spans="1:11" ht="15" thickBot="1">
      <c r="A17" s="46">
        <v>1990</v>
      </c>
      <c r="B17" s="33">
        <v>0.7</v>
      </c>
      <c r="E17" s="50" t="s">
        <v>40</v>
      </c>
      <c r="F17" s="28">
        <v>0.9</v>
      </c>
      <c r="G17" s="63" t="s">
        <v>47</v>
      </c>
      <c r="H17" s="42"/>
      <c r="I17" s="9">
        <f t="shared" si="1"/>
        <v>2</v>
      </c>
      <c r="J17" s="42"/>
      <c r="K17" s="47" t="str">
        <f t="shared" si="0"/>
        <v>No</v>
      </c>
    </row>
    <row r="18" spans="1:11" ht="15" thickBot="1">
      <c r="A18" s="46">
        <v>1991</v>
      </c>
      <c r="B18" s="33">
        <v>1.0900000000000001</v>
      </c>
      <c r="E18" s="50" t="s">
        <v>41</v>
      </c>
      <c r="F18" s="28">
        <v>0.9</v>
      </c>
      <c r="G18" s="63" t="s">
        <v>47</v>
      </c>
      <c r="H18" s="42"/>
      <c r="I18" s="9">
        <f t="shared" si="1"/>
        <v>2</v>
      </c>
      <c r="J18" s="42"/>
      <c r="K18" s="47" t="str">
        <f t="shared" si="0"/>
        <v>No</v>
      </c>
    </row>
    <row r="19" spans="1:11" ht="15" thickBot="1">
      <c r="A19" s="46">
        <v>1992</v>
      </c>
      <c r="B19" s="33">
        <v>0.85</v>
      </c>
      <c r="E19" s="50" t="s">
        <v>42</v>
      </c>
      <c r="F19" s="28">
        <v>0.9</v>
      </c>
      <c r="G19" s="63" t="s">
        <v>47</v>
      </c>
      <c r="H19" s="42"/>
      <c r="I19" s="9">
        <f t="shared" si="1"/>
        <v>2</v>
      </c>
      <c r="J19" s="42"/>
      <c r="K19" s="47" t="str">
        <f t="shared" si="0"/>
        <v>No</v>
      </c>
    </row>
    <row r="20" spans="1:11" ht="15" thickBot="1">
      <c r="A20" s="46">
        <v>1993</v>
      </c>
      <c r="B20" s="33">
        <v>0.85</v>
      </c>
      <c r="E20" s="50" t="s">
        <v>43</v>
      </c>
      <c r="F20" s="28">
        <v>0.9</v>
      </c>
      <c r="G20" s="63" t="s">
        <v>47</v>
      </c>
      <c r="H20" s="42"/>
      <c r="I20" s="9">
        <f>COUNTIF(B29:B38,"&gt;"&amp;F20)</f>
        <v>2</v>
      </c>
      <c r="J20" s="42"/>
      <c r="K20" s="47" t="str">
        <f t="shared" si="0"/>
        <v>No</v>
      </c>
    </row>
    <row r="21" spans="1:11" ht="15" thickBot="1">
      <c r="A21" s="46">
        <v>1994</v>
      </c>
      <c r="B21" s="33">
        <v>0.86</v>
      </c>
      <c r="E21" s="50" t="s">
        <v>44</v>
      </c>
      <c r="F21" s="28">
        <v>0.9</v>
      </c>
      <c r="G21" s="63" t="s">
        <v>47</v>
      </c>
      <c r="H21" s="42"/>
      <c r="I21" s="9">
        <f t="shared" si="1"/>
        <v>3</v>
      </c>
      <c r="J21" s="42"/>
      <c r="K21" s="47" t="str">
        <f t="shared" si="0"/>
        <v>No</v>
      </c>
    </row>
    <row r="22" spans="1:11" ht="15" thickBot="1">
      <c r="A22" s="46">
        <v>1995</v>
      </c>
      <c r="B22" s="33">
        <v>0.77</v>
      </c>
      <c r="E22" s="50" t="s">
        <v>45</v>
      </c>
      <c r="F22" s="28">
        <v>1</v>
      </c>
      <c r="G22" s="63" t="s">
        <v>47</v>
      </c>
      <c r="H22" s="42"/>
      <c r="I22" s="9">
        <f>COUNTIF(B31:B40,"&gt;"&amp;F22)</f>
        <v>2</v>
      </c>
      <c r="J22" s="42"/>
      <c r="K22" s="47" t="str">
        <f t="shared" si="0"/>
        <v>No</v>
      </c>
    </row>
    <row r="23" spans="1:11">
      <c r="A23" s="46">
        <v>1996</v>
      </c>
      <c r="B23" s="33">
        <v>0.57999999999999996</v>
      </c>
      <c r="F23" s="52"/>
      <c r="G23" s="44"/>
      <c r="H23" s="44"/>
      <c r="I23" s="53"/>
      <c r="J23" s="44"/>
      <c r="K23" s="54"/>
    </row>
    <row r="24" spans="1:11">
      <c r="A24" s="46">
        <v>1997</v>
      </c>
      <c r="B24" s="39">
        <v>0.7</v>
      </c>
      <c r="F24" s="52"/>
      <c r="G24" s="44"/>
      <c r="H24" s="44"/>
      <c r="I24" s="53"/>
      <c r="J24" s="44"/>
      <c r="K24" s="54"/>
    </row>
    <row r="25" spans="1:11">
      <c r="A25" s="46">
        <v>1998</v>
      </c>
      <c r="B25" s="39">
        <v>0.8</v>
      </c>
      <c r="E25" s="76" t="s">
        <v>60</v>
      </c>
      <c r="F25" s="52"/>
      <c r="G25" s="44"/>
      <c r="H25" s="44"/>
      <c r="I25" s="53"/>
      <c r="J25" s="44"/>
      <c r="K25" s="54"/>
    </row>
    <row r="26" spans="1:11">
      <c r="A26" s="46">
        <v>1999</v>
      </c>
      <c r="B26" s="39">
        <v>1</v>
      </c>
      <c r="E26" s="86" t="s">
        <v>59</v>
      </c>
      <c r="F26" s="52"/>
      <c r="G26" s="44"/>
      <c r="H26" s="44"/>
      <c r="I26" s="53"/>
      <c r="J26" s="44"/>
      <c r="K26" s="54"/>
    </row>
    <row r="27" spans="1:11">
      <c r="A27" s="46">
        <v>2000</v>
      </c>
      <c r="B27" s="39">
        <v>1.1000000000000001</v>
      </c>
      <c r="F27" s="52"/>
      <c r="G27" s="44"/>
      <c r="H27" s="44"/>
      <c r="I27" s="53"/>
      <c r="J27" s="44"/>
      <c r="K27" s="54"/>
    </row>
    <row r="28" spans="1:11">
      <c r="A28" s="46">
        <v>2001</v>
      </c>
      <c r="B28" s="39">
        <v>0.9</v>
      </c>
      <c r="F28" s="52"/>
      <c r="G28" s="44"/>
      <c r="H28" s="44"/>
      <c r="I28" s="53"/>
      <c r="J28" s="44"/>
      <c r="K28" s="54"/>
    </row>
    <row r="29" spans="1:11">
      <c r="A29" s="46">
        <v>2002</v>
      </c>
      <c r="B29" s="40">
        <v>0.78</v>
      </c>
      <c r="F29" s="52"/>
      <c r="G29" s="44"/>
      <c r="H29" s="44"/>
      <c r="I29" s="53"/>
      <c r="J29" s="44"/>
      <c r="K29" s="54"/>
    </row>
    <row r="30" spans="1:11">
      <c r="A30" s="46">
        <v>2003</v>
      </c>
      <c r="B30" s="40">
        <v>0.82</v>
      </c>
      <c r="F30" s="52"/>
      <c r="G30" s="44"/>
      <c r="H30" s="44"/>
      <c r="I30" s="53"/>
      <c r="J30" s="44"/>
      <c r="K30" s="54"/>
    </row>
    <row r="31" spans="1:11">
      <c r="A31" s="46">
        <v>2004</v>
      </c>
      <c r="B31" s="40">
        <v>0.68</v>
      </c>
      <c r="F31" s="52"/>
      <c r="G31" s="44"/>
      <c r="H31" s="44"/>
      <c r="I31" s="53"/>
      <c r="J31" s="44"/>
      <c r="K31" s="54"/>
    </row>
    <row r="32" spans="1:11">
      <c r="A32" s="46">
        <v>2005</v>
      </c>
      <c r="B32" s="40">
        <v>0.78</v>
      </c>
      <c r="F32" s="52"/>
      <c r="G32" s="44"/>
      <c r="H32" s="44"/>
      <c r="I32" s="53"/>
      <c r="J32" s="44"/>
      <c r="K32" s="54"/>
    </row>
    <row r="33" spans="1:11">
      <c r="A33" s="46">
        <v>2006</v>
      </c>
      <c r="B33" s="40">
        <v>0.88</v>
      </c>
      <c r="F33" s="52"/>
      <c r="G33" s="44"/>
      <c r="H33" s="44"/>
      <c r="I33" s="53"/>
      <c r="J33" s="44"/>
      <c r="K33" s="54"/>
    </row>
    <row r="34" spans="1:11">
      <c r="A34" s="46">
        <v>2007</v>
      </c>
      <c r="B34" s="40">
        <v>0.8</v>
      </c>
      <c r="F34" s="44"/>
      <c r="G34" s="44"/>
      <c r="H34" s="44"/>
      <c r="I34" s="44"/>
      <c r="J34" s="44"/>
      <c r="K34" s="44"/>
    </row>
    <row r="35" spans="1:11">
      <c r="A35" s="46">
        <v>2008</v>
      </c>
      <c r="B35" s="40">
        <v>0.84</v>
      </c>
      <c r="F35" s="44"/>
      <c r="G35" s="44"/>
      <c r="H35" s="44"/>
      <c r="I35" s="44"/>
      <c r="J35" s="44"/>
      <c r="K35" s="44"/>
    </row>
    <row r="36" spans="1:11">
      <c r="A36" s="46">
        <v>2009</v>
      </c>
      <c r="B36" s="40">
        <v>1.07</v>
      </c>
      <c r="F36" s="44"/>
      <c r="G36" s="44"/>
      <c r="H36" s="44"/>
      <c r="I36" s="44"/>
      <c r="J36" s="44"/>
      <c r="K36" s="44"/>
    </row>
    <row r="37" spans="1:11">
      <c r="A37" s="46">
        <v>2010</v>
      </c>
      <c r="B37" s="40">
        <v>0.93</v>
      </c>
    </row>
    <row r="38" spans="1:11">
      <c r="A38" s="46">
        <v>2011</v>
      </c>
      <c r="B38" s="40">
        <v>0.81</v>
      </c>
    </row>
    <row r="39" spans="1:11">
      <c r="A39" s="46">
        <v>2012</v>
      </c>
      <c r="B39" s="40">
        <v>0.92</v>
      </c>
    </row>
    <row r="40" spans="1:11">
      <c r="A40" s="49">
        <v>2013</v>
      </c>
      <c r="B40" s="36">
        <v>1.1000000000000001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13" workbookViewId="0">
      <selection activeCell="F27" sqref="F27"/>
    </sheetView>
  </sheetViews>
  <sheetFormatPr defaultRowHeight="14.4"/>
  <cols>
    <col min="1" max="1" width="13.44140625" customWidth="1"/>
    <col min="2" max="2" width="21.88671875" customWidth="1"/>
    <col min="3" max="3" width="3.109375" customWidth="1"/>
    <col min="4" max="4" width="2.5546875" customWidth="1"/>
    <col min="5" max="5" width="11.5546875" customWidth="1"/>
    <col min="6" max="6" width="17" customWidth="1"/>
    <col min="7" max="7" width="7.6640625" customWidth="1"/>
    <col min="8" max="8" width="3.109375" customWidth="1"/>
    <col min="9" max="9" width="18.21875" customWidth="1"/>
    <col min="10" max="10" width="2" customWidth="1"/>
    <col min="11" max="11" width="11.33203125" customWidth="1"/>
  </cols>
  <sheetData>
    <row r="1" spans="1:11" ht="28.8">
      <c r="A1" s="59" t="s">
        <v>24</v>
      </c>
      <c r="B1" s="70" t="s">
        <v>46</v>
      </c>
      <c r="E1" s="63"/>
      <c r="F1" s="63" t="s">
        <v>63</v>
      </c>
      <c r="G1" s="63"/>
      <c r="H1" s="63"/>
      <c r="I1" s="63"/>
      <c r="J1" s="63"/>
      <c r="K1" s="63"/>
    </row>
    <row r="2" spans="1:11" ht="15" thickBot="1">
      <c r="A2" s="61">
        <v>1975</v>
      </c>
      <c r="B2" s="69">
        <v>11.6</v>
      </c>
      <c r="E2" s="57" t="s">
        <v>25</v>
      </c>
      <c r="F2" s="58" t="s">
        <v>58</v>
      </c>
      <c r="G2" s="57" t="s">
        <v>20</v>
      </c>
      <c r="H2" s="72"/>
      <c r="I2" s="31" t="s">
        <v>7</v>
      </c>
      <c r="J2" s="72"/>
      <c r="K2" s="31" t="s">
        <v>10</v>
      </c>
    </row>
    <row r="3" spans="1:11" ht="15" thickBot="1">
      <c r="A3" s="61">
        <v>1976</v>
      </c>
      <c r="B3" s="68"/>
      <c r="E3" s="80" t="s">
        <v>48</v>
      </c>
      <c r="F3" s="55">
        <v>11</v>
      </c>
      <c r="G3" s="79" t="s">
        <v>16</v>
      </c>
      <c r="H3" s="63"/>
      <c r="I3" s="56">
        <f>COUNTIF(B2:B11,"&lt;"&amp;F3)</f>
        <v>3</v>
      </c>
      <c r="J3" s="63"/>
      <c r="K3" s="75" t="str">
        <f>IF(I3&gt;3.3,"Exceedence","No")</f>
        <v>No</v>
      </c>
    </row>
    <row r="4" spans="1:11" ht="15" thickBot="1">
      <c r="A4" s="61">
        <v>1977</v>
      </c>
      <c r="B4" s="68"/>
      <c r="E4" s="80" t="s">
        <v>49</v>
      </c>
      <c r="F4" s="55">
        <v>11</v>
      </c>
      <c r="G4" s="79" t="s">
        <v>16</v>
      </c>
      <c r="H4" s="63"/>
      <c r="I4" s="56">
        <f>COUNTIF(B3:B12,"&lt;"&amp;F4)</f>
        <v>3</v>
      </c>
      <c r="J4" s="63"/>
      <c r="K4" s="75" t="str">
        <f t="shared" ref="K4:K32" si="0">IF(I4&gt;3.3,"Exceedence","No")</f>
        <v>No</v>
      </c>
    </row>
    <row r="5" spans="1:11" ht="15" thickBot="1">
      <c r="A5" s="60">
        <v>1978</v>
      </c>
      <c r="B5" s="71">
        <v>8.6999999999999993</v>
      </c>
      <c r="E5" s="78" t="s">
        <v>50</v>
      </c>
      <c r="F5" s="55">
        <v>11</v>
      </c>
      <c r="G5" s="79" t="s">
        <v>16</v>
      </c>
      <c r="H5" s="63"/>
      <c r="I5" s="56">
        <f>COUNTIF(B4:B13,"&lt;"&amp;F5)</f>
        <v>3</v>
      </c>
      <c r="J5" s="63"/>
      <c r="K5" s="75" t="str">
        <f t="shared" si="0"/>
        <v>No</v>
      </c>
    </row>
    <row r="6" spans="1:11" ht="15" thickBot="1">
      <c r="A6" s="60">
        <v>1979</v>
      </c>
      <c r="B6" s="71">
        <v>10.4</v>
      </c>
      <c r="E6" s="78" t="s">
        <v>51</v>
      </c>
      <c r="F6" s="55">
        <v>11</v>
      </c>
      <c r="G6" s="79" t="s">
        <v>16</v>
      </c>
      <c r="H6" s="63"/>
      <c r="I6" s="56">
        <f t="shared" ref="I6:I30" si="1">COUNTIF(B5:B14,"&lt;"&amp;F6)</f>
        <v>3</v>
      </c>
      <c r="J6" s="63"/>
      <c r="K6" s="75" t="str">
        <f t="shared" si="0"/>
        <v>No</v>
      </c>
    </row>
    <row r="7" spans="1:11" ht="15" thickBot="1">
      <c r="A7" s="60">
        <v>1980</v>
      </c>
      <c r="B7" s="71">
        <v>11.4</v>
      </c>
      <c r="E7" s="78" t="s">
        <v>52</v>
      </c>
      <c r="F7" s="55">
        <v>11</v>
      </c>
      <c r="G7" s="79" t="s">
        <v>16</v>
      </c>
      <c r="H7" s="63"/>
      <c r="I7" s="56">
        <f t="shared" si="1"/>
        <v>2</v>
      </c>
      <c r="J7" s="63"/>
      <c r="K7" s="75" t="str">
        <f t="shared" si="0"/>
        <v>No</v>
      </c>
    </row>
    <row r="8" spans="1:11" ht="15" thickBot="1">
      <c r="A8" s="60">
        <v>1981</v>
      </c>
      <c r="B8" s="71">
        <v>10.6</v>
      </c>
      <c r="E8" s="78" t="s">
        <v>53</v>
      </c>
      <c r="F8" s="55">
        <v>11</v>
      </c>
      <c r="G8" s="79" t="s">
        <v>16</v>
      </c>
      <c r="H8" s="63"/>
      <c r="I8" s="56">
        <f t="shared" si="1"/>
        <v>1</v>
      </c>
      <c r="J8" s="63"/>
      <c r="K8" s="75" t="str">
        <f t="shared" si="0"/>
        <v>No</v>
      </c>
    </row>
    <row r="9" spans="1:11" ht="15" thickBot="1">
      <c r="A9" s="60">
        <v>1982</v>
      </c>
      <c r="B9" s="71">
        <v>11.3</v>
      </c>
      <c r="E9" s="78" t="s">
        <v>54</v>
      </c>
      <c r="F9" s="55">
        <v>11</v>
      </c>
      <c r="G9" s="79" t="s">
        <v>16</v>
      </c>
      <c r="H9" s="63"/>
      <c r="I9" s="56">
        <f t="shared" si="1"/>
        <v>1</v>
      </c>
      <c r="J9" s="63"/>
      <c r="K9" s="75" t="str">
        <f t="shared" si="0"/>
        <v>No</v>
      </c>
    </row>
    <row r="10" spans="1:11" ht="15" thickBot="1">
      <c r="A10" s="60">
        <v>1983</v>
      </c>
      <c r="B10" s="71">
        <v>12.2</v>
      </c>
      <c r="E10" s="78" t="s">
        <v>55</v>
      </c>
      <c r="F10" s="55">
        <v>11</v>
      </c>
      <c r="G10" s="79" t="s">
        <v>16</v>
      </c>
      <c r="H10" s="63"/>
      <c r="I10" s="56">
        <f>COUNTIF(B9:B18,"&lt;"&amp;F10)</f>
        <v>1</v>
      </c>
      <c r="J10" s="63"/>
      <c r="K10" s="75" t="str">
        <f t="shared" si="0"/>
        <v>No</v>
      </c>
    </row>
    <row r="11" spans="1:11" ht="15" thickBot="1">
      <c r="A11" s="60">
        <v>1984</v>
      </c>
      <c r="B11" s="71">
        <v>11.1</v>
      </c>
      <c r="E11" s="78" t="s">
        <v>56</v>
      </c>
      <c r="F11" s="55">
        <v>11</v>
      </c>
      <c r="G11" s="79" t="s">
        <v>16</v>
      </c>
      <c r="H11" s="63"/>
      <c r="I11" s="56">
        <f t="shared" si="1"/>
        <v>2</v>
      </c>
      <c r="J11" s="63"/>
      <c r="K11" s="75" t="str">
        <f t="shared" si="0"/>
        <v>No</v>
      </c>
    </row>
    <row r="12" spans="1:11" ht="15" thickBot="1">
      <c r="A12" s="60">
        <v>1985</v>
      </c>
      <c r="B12" s="71">
        <v>11.4</v>
      </c>
      <c r="E12" s="78" t="s">
        <v>57</v>
      </c>
      <c r="F12" s="55">
        <v>11</v>
      </c>
      <c r="G12" s="79" t="s">
        <v>16</v>
      </c>
      <c r="H12" s="63"/>
      <c r="I12" s="56">
        <f t="shared" si="1"/>
        <v>2</v>
      </c>
      <c r="J12" s="63"/>
      <c r="K12" s="75" t="str">
        <f t="shared" si="0"/>
        <v>No</v>
      </c>
    </row>
    <row r="13" spans="1:11" ht="15" thickBot="1">
      <c r="A13" s="60">
        <v>1986</v>
      </c>
      <c r="B13" s="71">
        <v>12.5</v>
      </c>
      <c r="E13" s="80" t="s">
        <v>26</v>
      </c>
      <c r="F13" s="55">
        <v>11</v>
      </c>
      <c r="G13" s="79" t="s">
        <v>16</v>
      </c>
      <c r="H13" s="63"/>
      <c r="I13" s="56">
        <f t="shared" si="1"/>
        <v>2</v>
      </c>
      <c r="J13" s="63"/>
      <c r="K13" s="75" t="str">
        <f t="shared" si="0"/>
        <v>No</v>
      </c>
    </row>
    <row r="14" spans="1:11" ht="15" thickBot="1">
      <c r="A14" s="60">
        <v>1987</v>
      </c>
      <c r="B14" s="71">
        <v>12.5</v>
      </c>
      <c r="E14" s="80" t="s">
        <v>27</v>
      </c>
      <c r="F14" s="55">
        <v>11</v>
      </c>
      <c r="G14" s="79" t="s">
        <v>16</v>
      </c>
      <c r="H14" s="63"/>
      <c r="I14" s="56">
        <f t="shared" si="1"/>
        <v>3</v>
      </c>
      <c r="J14" s="63"/>
      <c r="K14" s="75" t="str">
        <f t="shared" si="0"/>
        <v>No</v>
      </c>
    </row>
    <row r="15" spans="1:11" ht="15" thickBot="1">
      <c r="A15" s="60">
        <v>1988</v>
      </c>
      <c r="B15" s="73"/>
      <c r="E15" s="78" t="s">
        <v>28</v>
      </c>
      <c r="F15" s="55">
        <v>11</v>
      </c>
      <c r="G15" s="79" t="s">
        <v>16</v>
      </c>
      <c r="H15" s="63"/>
      <c r="I15" s="56">
        <f t="shared" si="1"/>
        <v>3</v>
      </c>
      <c r="J15" s="63"/>
      <c r="K15" s="75" t="str">
        <f t="shared" si="0"/>
        <v>No</v>
      </c>
    </row>
    <row r="16" spans="1:11" ht="15" thickBot="1">
      <c r="A16" s="60">
        <v>1989</v>
      </c>
      <c r="B16" s="73"/>
      <c r="E16" s="78" t="s">
        <v>29</v>
      </c>
      <c r="F16" s="55">
        <v>10</v>
      </c>
      <c r="G16" s="79" t="s">
        <v>16</v>
      </c>
      <c r="H16" s="63"/>
      <c r="I16" s="56">
        <f t="shared" si="1"/>
        <v>2</v>
      </c>
      <c r="J16" s="63"/>
      <c r="K16" s="75" t="str">
        <f t="shared" si="0"/>
        <v>No</v>
      </c>
    </row>
    <row r="17" spans="1:11" ht="15" thickBot="1">
      <c r="A17" s="60">
        <v>1990</v>
      </c>
      <c r="B17" s="73"/>
      <c r="E17" s="78" t="s">
        <v>30</v>
      </c>
      <c r="F17" s="55">
        <v>10</v>
      </c>
      <c r="G17" s="79" t="s">
        <v>16</v>
      </c>
      <c r="H17" s="63"/>
      <c r="I17" s="56">
        <f t="shared" si="1"/>
        <v>3</v>
      </c>
      <c r="J17" s="63"/>
      <c r="K17" s="75" t="str">
        <f t="shared" si="0"/>
        <v>No</v>
      </c>
    </row>
    <row r="18" spans="1:11" ht="15" thickBot="1">
      <c r="A18" s="60">
        <v>1991</v>
      </c>
      <c r="B18" s="66">
        <v>10.199999999999999</v>
      </c>
      <c r="E18" s="78" t="s">
        <v>31</v>
      </c>
      <c r="F18" s="55">
        <v>9</v>
      </c>
      <c r="G18" s="79" t="s">
        <v>16</v>
      </c>
      <c r="H18" s="63"/>
      <c r="I18" s="56">
        <f t="shared" si="1"/>
        <v>2</v>
      </c>
      <c r="J18" s="63"/>
      <c r="K18" s="75" t="str">
        <f t="shared" si="0"/>
        <v>No</v>
      </c>
    </row>
    <row r="19" spans="1:11" ht="15" thickBot="1">
      <c r="A19" s="60">
        <v>1992</v>
      </c>
      <c r="B19" s="64">
        <v>10.4</v>
      </c>
      <c r="E19" s="78" t="s">
        <v>32</v>
      </c>
      <c r="F19" s="55">
        <v>9</v>
      </c>
      <c r="G19" s="79" t="s">
        <v>16</v>
      </c>
      <c r="H19" s="63"/>
      <c r="I19" s="56">
        <f t="shared" si="1"/>
        <v>2</v>
      </c>
      <c r="J19" s="63"/>
      <c r="K19" s="75" t="str">
        <f t="shared" si="0"/>
        <v>No</v>
      </c>
    </row>
    <row r="20" spans="1:11" ht="15" thickBot="1">
      <c r="A20" s="60">
        <v>1993</v>
      </c>
      <c r="B20" s="64">
        <v>11.1</v>
      </c>
      <c r="E20" s="78" t="s">
        <v>33</v>
      </c>
      <c r="F20" s="55">
        <v>9</v>
      </c>
      <c r="G20" s="79" t="s">
        <v>16</v>
      </c>
      <c r="H20" s="63"/>
      <c r="I20" s="56">
        <f t="shared" si="1"/>
        <v>2</v>
      </c>
      <c r="J20" s="63"/>
      <c r="K20" s="75" t="str">
        <f t="shared" si="0"/>
        <v>No</v>
      </c>
    </row>
    <row r="21" spans="1:11" ht="15" thickBot="1">
      <c r="A21" s="60">
        <v>1994</v>
      </c>
      <c r="B21" s="65">
        <v>11.2</v>
      </c>
      <c r="E21" s="78" t="s">
        <v>34</v>
      </c>
      <c r="F21" s="55">
        <v>9</v>
      </c>
      <c r="G21" s="79" t="s">
        <v>16</v>
      </c>
      <c r="H21" s="63"/>
      <c r="I21" s="56">
        <f t="shared" si="1"/>
        <v>2</v>
      </c>
      <c r="J21" s="63"/>
      <c r="K21" s="75" t="str">
        <f t="shared" si="0"/>
        <v>No</v>
      </c>
    </row>
    <row r="22" spans="1:11" ht="15" thickBot="1">
      <c r="A22" s="60">
        <v>1995</v>
      </c>
      <c r="B22" s="65">
        <v>8.9</v>
      </c>
      <c r="E22" s="78" t="s">
        <v>35</v>
      </c>
      <c r="F22" s="55">
        <v>9</v>
      </c>
      <c r="G22" s="79" t="s">
        <v>16</v>
      </c>
      <c r="H22" s="63"/>
      <c r="I22" s="56">
        <f t="shared" si="1"/>
        <v>2</v>
      </c>
      <c r="J22" s="63"/>
      <c r="K22" s="75" t="str">
        <f t="shared" si="0"/>
        <v>No</v>
      </c>
    </row>
    <row r="23" spans="1:11" ht="15" thickBot="1">
      <c r="A23" s="60">
        <v>1996</v>
      </c>
      <c r="B23" s="81"/>
      <c r="E23" s="78" t="s">
        <v>36</v>
      </c>
      <c r="F23" s="55">
        <v>9</v>
      </c>
      <c r="G23" s="79" t="s">
        <v>16</v>
      </c>
      <c r="H23" s="63"/>
      <c r="I23" s="56">
        <f t="shared" si="1"/>
        <v>2</v>
      </c>
      <c r="J23" s="63"/>
      <c r="K23" s="75" t="str">
        <f t="shared" si="0"/>
        <v>No</v>
      </c>
    </row>
    <row r="24" spans="1:11" ht="15" thickBot="1">
      <c r="A24" s="60">
        <v>1997</v>
      </c>
      <c r="B24" s="65">
        <v>8.6999999999999993</v>
      </c>
      <c r="E24" s="78" t="s">
        <v>37</v>
      </c>
      <c r="F24" s="55">
        <v>9.5</v>
      </c>
      <c r="G24" s="79" t="s">
        <v>16</v>
      </c>
      <c r="H24" s="63"/>
      <c r="I24" s="56">
        <f t="shared" si="1"/>
        <v>3</v>
      </c>
      <c r="J24" s="63"/>
      <c r="K24" s="75" t="str">
        <f t="shared" si="0"/>
        <v>No</v>
      </c>
    </row>
    <row r="25" spans="1:11" ht="15" thickBot="1">
      <c r="A25" s="60">
        <v>1998</v>
      </c>
      <c r="B25" s="65">
        <v>9.1</v>
      </c>
      <c r="E25" s="78" t="s">
        <v>38</v>
      </c>
      <c r="F25" s="55">
        <v>9.5</v>
      </c>
      <c r="G25" s="79" t="s">
        <v>16</v>
      </c>
      <c r="H25" s="63"/>
      <c r="I25" s="56">
        <f t="shared" si="1"/>
        <v>3</v>
      </c>
      <c r="J25" s="63"/>
      <c r="K25" s="75" t="str">
        <f t="shared" si="0"/>
        <v>No</v>
      </c>
    </row>
    <row r="26" spans="1:11" ht="15" thickBot="1">
      <c r="A26" s="60">
        <v>1999</v>
      </c>
      <c r="B26" s="67">
        <v>9</v>
      </c>
      <c r="E26" s="78" t="s">
        <v>39</v>
      </c>
      <c r="F26" s="55">
        <v>10.5</v>
      </c>
      <c r="G26" s="79" t="s">
        <v>16</v>
      </c>
      <c r="H26" s="63"/>
      <c r="I26" s="56">
        <f t="shared" si="1"/>
        <v>3</v>
      </c>
      <c r="J26" s="63"/>
      <c r="K26" s="75" t="str">
        <f t="shared" si="0"/>
        <v>No</v>
      </c>
    </row>
    <row r="27" spans="1:11" ht="15" thickBot="1">
      <c r="A27" s="60">
        <v>2000</v>
      </c>
      <c r="B27" s="82"/>
      <c r="E27" s="78" t="s">
        <v>40</v>
      </c>
      <c r="F27" s="55">
        <v>11.5</v>
      </c>
      <c r="G27" s="79" t="s">
        <v>16</v>
      </c>
      <c r="H27" s="63"/>
      <c r="I27" s="56">
        <f t="shared" si="1"/>
        <v>3</v>
      </c>
      <c r="J27" s="63"/>
      <c r="K27" s="75" t="str">
        <f t="shared" si="0"/>
        <v>No</v>
      </c>
    </row>
    <row r="28" spans="1:11" ht="15" thickBot="1">
      <c r="A28" s="60">
        <v>2001</v>
      </c>
      <c r="B28" s="64">
        <v>13.2</v>
      </c>
      <c r="E28" s="78" t="s">
        <v>41</v>
      </c>
      <c r="F28" s="55">
        <v>11.5</v>
      </c>
      <c r="G28" s="79" t="s">
        <v>16</v>
      </c>
      <c r="H28" s="63"/>
      <c r="I28" s="56">
        <f t="shared" si="1"/>
        <v>3</v>
      </c>
      <c r="J28" s="63"/>
      <c r="K28" s="75" t="str">
        <f t="shared" si="0"/>
        <v>No</v>
      </c>
    </row>
    <row r="29" spans="1:11" ht="15" thickBot="1">
      <c r="A29" s="60">
        <v>2002</v>
      </c>
      <c r="B29" s="65">
        <v>9.6999999999999993</v>
      </c>
      <c r="E29" s="78" t="s">
        <v>42</v>
      </c>
      <c r="F29" s="55">
        <v>11</v>
      </c>
      <c r="G29" s="79" t="s">
        <v>16</v>
      </c>
      <c r="H29" s="63"/>
      <c r="I29" s="56">
        <f t="shared" si="1"/>
        <v>3</v>
      </c>
      <c r="J29" s="63"/>
      <c r="K29" s="75" t="str">
        <f t="shared" si="0"/>
        <v>No</v>
      </c>
    </row>
    <row r="30" spans="1:11" ht="15" thickBot="1">
      <c r="A30" s="60">
        <v>2003</v>
      </c>
      <c r="B30" s="73"/>
      <c r="E30" s="78" t="s">
        <v>43</v>
      </c>
      <c r="F30" s="55">
        <v>11</v>
      </c>
      <c r="G30" s="79" t="s">
        <v>16</v>
      </c>
      <c r="H30" s="63"/>
      <c r="I30" s="56">
        <f t="shared" si="1"/>
        <v>3</v>
      </c>
      <c r="J30" s="63"/>
      <c r="K30" s="75" t="str">
        <f t="shared" si="0"/>
        <v>No</v>
      </c>
    </row>
    <row r="31" spans="1:11" ht="15" thickBot="1">
      <c r="A31" s="60">
        <v>2004</v>
      </c>
      <c r="B31" s="74">
        <v>12.2</v>
      </c>
      <c r="E31" s="78" t="s">
        <v>44</v>
      </c>
      <c r="F31" s="55">
        <v>11</v>
      </c>
      <c r="G31" s="79" t="s">
        <v>16</v>
      </c>
      <c r="H31" s="63"/>
      <c r="I31" s="56">
        <f>COUNTIF(B30:B39,"&lt;"&amp;F31)</f>
        <v>3</v>
      </c>
      <c r="J31" s="63"/>
      <c r="K31" s="75" t="str">
        <f t="shared" si="0"/>
        <v>No</v>
      </c>
    </row>
    <row r="32" spans="1:11" ht="15" thickBot="1">
      <c r="A32" s="60">
        <v>2005</v>
      </c>
      <c r="B32" s="74">
        <v>12.2</v>
      </c>
      <c r="E32" s="78" t="s">
        <v>45</v>
      </c>
      <c r="F32" s="55">
        <v>10.5</v>
      </c>
      <c r="G32" s="79" t="s">
        <v>16</v>
      </c>
      <c r="H32" s="63"/>
      <c r="I32" s="56">
        <f>COUNTIF(B31:B40,"&lt;"&amp;F32)</f>
        <v>1</v>
      </c>
      <c r="J32" s="63"/>
      <c r="K32" s="75" t="str">
        <f t="shared" si="0"/>
        <v>No</v>
      </c>
    </row>
    <row r="33" spans="1:12">
      <c r="A33" s="60">
        <v>2006</v>
      </c>
      <c r="B33" s="74">
        <v>10.9</v>
      </c>
      <c r="F33" s="83"/>
      <c r="G33" s="77"/>
      <c r="H33" s="84"/>
      <c r="I33" s="85"/>
      <c r="J33" s="84"/>
      <c r="K33" s="76"/>
      <c r="L33" s="84"/>
    </row>
    <row r="34" spans="1:12">
      <c r="A34" s="60">
        <v>2007</v>
      </c>
      <c r="B34" s="74">
        <v>11.5</v>
      </c>
      <c r="F34" s="83"/>
      <c r="G34" s="77"/>
      <c r="H34" s="84"/>
      <c r="I34" s="85"/>
      <c r="J34" s="84"/>
      <c r="K34" s="76"/>
      <c r="L34" s="84"/>
    </row>
    <row r="35" spans="1:12">
      <c r="A35" s="60">
        <v>2008</v>
      </c>
      <c r="B35" s="74">
        <v>11.5</v>
      </c>
      <c r="E35" s="87" t="s">
        <v>60</v>
      </c>
      <c r="F35" s="83"/>
      <c r="G35" s="77"/>
      <c r="H35" s="84"/>
      <c r="I35" s="85"/>
      <c r="J35" s="84"/>
      <c r="K35" s="76"/>
      <c r="L35" s="84"/>
    </row>
    <row r="36" spans="1:12">
      <c r="A36" s="60">
        <v>2009</v>
      </c>
      <c r="B36" s="74">
        <v>10.4</v>
      </c>
      <c r="E36" s="86" t="s">
        <v>61</v>
      </c>
      <c r="F36" s="83"/>
      <c r="G36" s="77"/>
      <c r="H36" s="84"/>
      <c r="I36" s="85"/>
      <c r="J36" s="84"/>
      <c r="K36" s="76"/>
      <c r="L36" s="84"/>
    </row>
    <row r="37" spans="1:12">
      <c r="A37" s="60">
        <v>2010</v>
      </c>
      <c r="B37" s="74">
        <v>11.3</v>
      </c>
      <c r="F37" s="84"/>
      <c r="G37" s="84"/>
      <c r="H37" s="84"/>
      <c r="I37" s="84"/>
      <c r="J37" s="84"/>
      <c r="K37" s="84"/>
      <c r="L37" s="84"/>
    </row>
    <row r="38" spans="1:12">
      <c r="A38" s="60">
        <v>2011</v>
      </c>
      <c r="B38" s="74">
        <v>11.1</v>
      </c>
      <c r="F38" s="84"/>
      <c r="G38" s="84"/>
      <c r="H38" s="84"/>
      <c r="I38" s="84"/>
      <c r="J38" s="84"/>
      <c r="K38" s="84"/>
      <c r="L38" s="84"/>
    </row>
    <row r="39" spans="1:12">
      <c r="A39" s="60">
        <v>2012</v>
      </c>
      <c r="B39" s="74">
        <v>10.6</v>
      </c>
      <c r="F39" s="84"/>
      <c r="G39" s="84"/>
      <c r="H39" s="84"/>
      <c r="I39" s="84"/>
      <c r="J39" s="84"/>
      <c r="K39" s="84"/>
      <c r="L39" s="84"/>
    </row>
    <row r="40" spans="1:12">
      <c r="A40" s="62">
        <v>2013</v>
      </c>
      <c r="B40" s="74">
        <v>10.9</v>
      </c>
      <c r="F4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Today</vt:lpstr>
      <vt:lpstr>Rolling_Chla</vt:lpstr>
      <vt:lpstr>Rolling_Secchi</vt:lpstr>
    </vt:vector>
  </TitlesOfParts>
  <Company>MT DEQ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Suplee</dc:creator>
  <cp:lastModifiedBy>Suplee, Mike</cp:lastModifiedBy>
  <dcterms:created xsi:type="dcterms:W3CDTF">2014-03-12T20:50:29Z</dcterms:created>
  <dcterms:modified xsi:type="dcterms:W3CDTF">2015-04-01T21:30:58Z</dcterms:modified>
</cp:coreProperties>
</file>